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Specyfikacja dofinansowania" sheetId="2" r:id="rId1"/>
  </sheets>
  <definedNames>
    <definedName name="_xlnm.Print_Area" localSheetId="0">'Specyfikacja dofinansowania'!$A$1:$R$32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10" i="2" l="1"/>
  <c r="L11" i="2" s="1"/>
  <c r="I9" i="2"/>
  <c r="L12" i="2" l="1"/>
  <c r="L13" i="2"/>
  <c r="L14" i="2" s="1"/>
  <c r="I17" i="2"/>
  <c r="I16" i="2"/>
  <c r="I15" i="2"/>
  <c r="I14" i="2"/>
  <c r="I13" i="2"/>
  <c r="I12" i="2"/>
  <c r="I11" i="2"/>
  <c r="I10" i="2"/>
  <c r="M9" i="2"/>
  <c r="M10" i="2" s="1"/>
  <c r="M11" i="2" s="1"/>
  <c r="M12" i="2" l="1"/>
  <c r="M13" i="2"/>
  <c r="M14" i="2" s="1"/>
  <c r="L15" i="2"/>
  <c r="L16" i="2" s="1"/>
  <c r="D10" i="2"/>
  <c r="M15" i="2" l="1"/>
  <c r="M16" i="2" s="1"/>
  <c r="L17" i="2"/>
  <c r="D17" i="2"/>
  <c r="D16" i="2"/>
  <c r="D15" i="2"/>
  <c r="D14" i="2"/>
  <c r="D13" i="2"/>
  <c r="D12" i="2"/>
  <c r="D11" i="2"/>
  <c r="M17" i="2" l="1"/>
  <c r="H18" i="2"/>
  <c r="I18" i="2"/>
  <c r="L18" i="2" l="1"/>
  <c r="M18" i="2" l="1"/>
</calcChain>
</file>

<file path=xl/sharedStrings.xml><?xml version="1.0" encoding="utf-8"?>
<sst xmlns="http://schemas.openxmlformats.org/spreadsheetml/2006/main" count="33" uniqueCount="33">
  <si>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</si>
  <si>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</si>
  <si>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</si>
  <si>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</si>
  <si>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</si>
  <si>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</si>
  <si>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</si>
  <si>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</si>
  <si>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</si>
  <si>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</si>
  <si>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</si>
  <si>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</si>
  <si>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</si>
  <si>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</si>
  <si>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</si>
  <si>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</si>
  <si>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</si>
  <si>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</si>
  <si>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</si>
  <si>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</si>
  <si>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</si>
  <si>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</si>
  <si>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</si>
  <si>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</si>
  <si>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</si>
  <si>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</si>
  <si>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</si>
  <si>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</si>
  <si>
    <t>TAK</t>
  </si>
  <si>
    <t>Załącznik nr 2 – par. 4 ust. 1 pkt 3) - leczenie szpitalne – 50 - 100 mln</t>
  </si>
  <si>
    <t>Nazwa urządzenia informatycznego</t>
  </si>
  <si>
    <r>
      <t xml:space="preserve">Data:
odbioru urządzenia informatycznego lub oprogramowania ** </t>
    </r>
    <r>
      <rPr>
        <b/>
        <sz val="11"/>
        <rFont val="Arial"/>
        <family val="2"/>
        <charset val="238"/>
      </rPr>
      <t>(rrrr-mm-dd)</t>
    </r>
  </si>
  <si>
    <t>Specyfikacja dofinansowania Podkarpacki OW NFZ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</si>
</sst>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5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5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6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4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9" fillId="0" borderId="0" xfId="1" applyFont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47" xfId="1" applyFont="1" applyBorder="1" applyAlignment="1" applyProtection="1">
      <alignment horizontal="left" vertical="center" wrapText="1"/>
      <protection locked="0"/>
    </xf>
    <xf numFmtId="2" fontId="5" fillId="2" borderId="45" xfId="1" applyNumberFormat="1" applyFont="1" applyFill="1" applyBorder="1" applyAlignment="1" applyProtection="1">
      <alignment horizontal="right" vertical="center"/>
    </xf>
    <xf numFmtId="0" fontId="4" fillId="0" borderId="32" xfId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7" xfId="1" applyFont="1" applyFill="1" applyBorder="1" applyAlignment="1" applyProtection="1">
      <alignment horizontal="center" vertical="center" wrapText="1"/>
    </xf>
    <xf numFmtId="0" fontId="5" fillId="4" borderId="0" xfId="1" quotePrefix="1" applyFont="1" applyFill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32"/>
  <sheetViews>
    <sheetView showZeros="0" tabSelected="1" zoomScaleNormal="100" workbookViewId="0">
      <selection activeCell="C6" sqref="C6:C8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15" customHeight="1" x14ac:dyDescent="0.25">
      <c r="A1" s="86"/>
      <c r="B1" s="87"/>
      <c r="C1" s="87"/>
      <c r="D1" s="87"/>
      <c r="I1" s="22"/>
      <c r="L1" s="4"/>
      <c r="M1" s="4"/>
      <c r="N1" s="4"/>
      <c r="O1" s="4"/>
      <c r="P1" s="4"/>
      <c r="Q1" s="4"/>
      <c r="R1" s="25" t="s">
        <v>29</v>
      </c>
    </row>
    <row r="2" spans="1:18" x14ac:dyDescent="0.25">
      <c r="F2" s="6"/>
      <c r="G2" s="6"/>
      <c r="H2" s="6"/>
    </row>
    <row r="3" spans="1:18" ht="15.75" x14ac:dyDescent="0.25">
      <c r="A3" s="94" t="s">
        <v>32</v>
      </c>
      <c r="B3" s="94"/>
      <c r="C3" s="94"/>
      <c r="D3" s="94"/>
    </row>
    <row r="4" spans="1:18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22</v>
      </c>
      <c r="K4" s="1"/>
      <c r="L4" s="1"/>
      <c r="M4" s="1"/>
      <c r="N4" s="1"/>
      <c r="O4" s="1"/>
      <c r="P4" s="1"/>
      <c r="Q4" s="1"/>
      <c r="R4" s="8"/>
    </row>
    <row r="5" spans="1:18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2">
        <v>16</v>
      </c>
      <c r="Q5" s="44">
        <v>17</v>
      </c>
      <c r="R5" s="45">
        <v>18</v>
      </c>
    </row>
    <row r="6" spans="1:18" s="3" customFormat="1" ht="15" customHeight="1" thickBot="1" x14ac:dyDescent="0.3">
      <c r="A6" s="88" t="s">
        <v>14</v>
      </c>
      <c r="B6" s="91" t="s">
        <v>11</v>
      </c>
      <c r="C6" s="104" t="s">
        <v>10</v>
      </c>
      <c r="D6" s="121" t="s">
        <v>13</v>
      </c>
      <c r="E6" s="124" t="s">
        <v>16</v>
      </c>
      <c r="F6" s="125"/>
      <c r="G6" s="125"/>
      <c r="H6" s="125"/>
      <c r="I6" s="125"/>
      <c r="J6" s="126"/>
      <c r="K6" s="95" t="s">
        <v>31</v>
      </c>
      <c r="L6" s="104" t="s">
        <v>12</v>
      </c>
      <c r="M6" s="104" t="s">
        <v>21</v>
      </c>
      <c r="N6" s="107" t="s">
        <v>17</v>
      </c>
      <c r="O6" s="110" t="s">
        <v>18</v>
      </c>
      <c r="P6" s="113" t="s">
        <v>19</v>
      </c>
      <c r="Q6" s="102" t="s">
        <v>30</v>
      </c>
      <c r="R6" s="98" t="s">
        <v>0</v>
      </c>
    </row>
    <row r="7" spans="1:18" s="3" customFormat="1" ht="13.5" customHeight="1" thickBot="1" x14ac:dyDescent="0.3">
      <c r="A7" s="89"/>
      <c r="B7" s="92"/>
      <c r="C7" s="105"/>
      <c r="D7" s="122"/>
      <c r="E7" s="100" t="s">
        <v>1</v>
      </c>
      <c r="F7" s="92" t="s">
        <v>23</v>
      </c>
      <c r="G7" s="92" t="s">
        <v>24</v>
      </c>
      <c r="H7" s="91" t="s">
        <v>3</v>
      </c>
      <c r="I7" s="92" t="s">
        <v>2</v>
      </c>
      <c r="J7" s="102" t="s">
        <v>25</v>
      </c>
      <c r="K7" s="96"/>
      <c r="L7" s="105"/>
      <c r="M7" s="105"/>
      <c r="N7" s="108"/>
      <c r="O7" s="111"/>
      <c r="P7" s="114"/>
      <c r="Q7" s="116"/>
      <c r="R7" s="99"/>
    </row>
    <row r="8" spans="1:18" s="3" customFormat="1" ht="72.75" customHeight="1" thickBot="1" x14ac:dyDescent="0.3">
      <c r="A8" s="90"/>
      <c r="B8" s="93"/>
      <c r="C8" s="106"/>
      <c r="D8" s="123"/>
      <c r="E8" s="101"/>
      <c r="F8" s="93"/>
      <c r="G8" s="93"/>
      <c r="H8" s="93"/>
      <c r="I8" s="93"/>
      <c r="J8" s="103" t="s">
        <v>4</v>
      </c>
      <c r="K8" s="97"/>
      <c r="L8" s="106"/>
      <c r="M8" s="106"/>
      <c r="N8" s="109"/>
      <c r="O8" s="112"/>
      <c r="P8" s="115"/>
      <c r="Q8" s="103"/>
      <c r="R8" s="99"/>
    </row>
    <row r="9" spans="1:18" x14ac:dyDescent="0.25">
      <c r="A9" s="38">
        <v>1</v>
      </c>
      <c r="B9" s="56"/>
      <c r="C9" s="64"/>
      <c r="D9" s="63" t="s">
        <v>28</v>
      </c>
      <c r="E9" s="57"/>
      <c r="F9" s="65"/>
      <c r="G9" s="65"/>
      <c r="H9" s="71"/>
      <c r="I9" s="76">
        <f>ROUND(H9*1.23,2)</f>
        <v>0</v>
      </c>
      <c r="J9" s="67"/>
      <c r="K9" s="68"/>
      <c r="L9" s="78">
        <f>IFERROR(IF(D9="TAK",MIN(H9*1,30000),ROUND(MIN(I9*1,30000*IFERROR(I9/H9,1.23)),2)),0)</f>
        <v>0</v>
      </c>
      <c r="M9" s="73">
        <f>ROUND(L9*0.8,2)</f>
        <v>0</v>
      </c>
      <c r="N9" s="57"/>
      <c r="O9" s="56"/>
      <c r="P9" s="80"/>
      <c r="Q9" s="83"/>
      <c r="R9" s="58"/>
    </row>
    <row r="10" spans="1:18" x14ac:dyDescent="0.25">
      <c r="A10" s="38">
        <v>2</v>
      </c>
      <c r="B10" s="59"/>
      <c r="C10" s="64"/>
      <c r="D10" s="75" t="str">
        <f t="shared" ref="D10:D17" si="0">$D$9</f>
        <v>TAK</v>
      </c>
      <c r="E10" s="60"/>
      <c r="F10" s="65"/>
      <c r="G10" s="66"/>
      <c r="H10" s="72"/>
      <c r="I10" s="77">
        <f t="shared" ref="I10:I17" si="1">ROUND(H10*1.23,2)</f>
        <v>0</v>
      </c>
      <c r="J10" s="69"/>
      <c r="K10" s="70"/>
      <c r="L10" s="78">
        <f>IFERROR(IF(D10="TAK",MIN((H10*1),30000-L9),ROUND(MIN(I10*1,(30000*IFERROR(I10/H10,1.23))-L9),2)),0)</f>
        <v>0</v>
      </c>
      <c r="M10" s="74">
        <f>IF(D9="TAK",MIN(24000-M9,ROUND(L10*0.8,2)),MIN(36900*0.8-M9,ROUND(L10*0.8,2)))</f>
        <v>0</v>
      </c>
      <c r="N10" s="60"/>
      <c r="O10" s="59"/>
      <c r="P10" s="81"/>
      <c r="Q10" s="61"/>
      <c r="R10" s="62"/>
    </row>
    <row r="11" spans="1:18" x14ac:dyDescent="0.25">
      <c r="A11" s="38">
        <v>3</v>
      </c>
      <c r="B11" s="59"/>
      <c r="C11" s="64"/>
      <c r="D11" s="75" t="str">
        <f t="shared" si="0"/>
        <v>TAK</v>
      </c>
      <c r="E11" s="60"/>
      <c r="F11" s="65"/>
      <c r="G11" s="66"/>
      <c r="H11" s="72"/>
      <c r="I11" s="77">
        <f t="shared" si="1"/>
        <v>0</v>
      </c>
      <c r="J11" s="69"/>
      <c r="K11" s="70"/>
      <c r="L11" s="78">
        <f>IFERROR(IF(D11="TAK",MIN(H11*1,30000-L9-L10),ROUND(MIN(I11*1,(30000*IFERROR(I11/H11,1.23))-L9-L10),2)),0)</f>
        <v>0</v>
      </c>
      <c r="M11" s="74">
        <f>IF(D10="TAK",MIN(24000-M10-M9,ROUND(L11*0.8,2)),MIN(36900*0.8-M10-M9,ROUND(L11*0.8,2)))</f>
        <v>0</v>
      </c>
      <c r="N11" s="60"/>
      <c r="O11" s="59"/>
      <c r="P11" s="81"/>
      <c r="Q11" s="61"/>
      <c r="R11" s="62"/>
    </row>
    <row r="12" spans="1:18" x14ac:dyDescent="0.25">
      <c r="A12" s="38">
        <v>4</v>
      </c>
      <c r="B12" s="59"/>
      <c r="C12" s="64"/>
      <c r="D12" s="75" t="str">
        <f t="shared" si="0"/>
        <v>TAK</v>
      </c>
      <c r="E12" s="60"/>
      <c r="F12" s="65"/>
      <c r="G12" s="66"/>
      <c r="H12" s="72"/>
      <c r="I12" s="77">
        <f t="shared" si="1"/>
        <v>0</v>
      </c>
      <c r="J12" s="69"/>
      <c r="K12" s="70"/>
      <c r="L12" s="78">
        <f>IFERROR(IF(D12="TAK",MIN(H12*1,30000-L9-L10-L11),ROUND(MIN(I12*1,(30000*IFERROR(I12/H12,1.23))-L9-L10-L11),2)),0)</f>
        <v>0</v>
      </c>
      <c r="M12" s="74">
        <f>IF(D11="TAK",MIN(24000-M11-M10-M9,ROUND(L12*0.8,2)),MIN(36900*0.8-M11-M10-M9,ROUND(L12*0.8,2)))</f>
        <v>0</v>
      </c>
      <c r="N12" s="60"/>
      <c r="O12" s="59"/>
      <c r="P12" s="81"/>
      <c r="Q12" s="61"/>
      <c r="R12" s="62"/>
    </row>
    <row r="13" spans="1:18" x14ac:dyDescent="0.25">
      <c r="A13" s="38">
        <v>5</v>
      </c>
      <c r="B13" s="59"/>
      <c r="C13" s="64"/>
      <c r="D13" s="75" t="str">
        <f t="shared" si="0"/>
        <v>TAK</v>
      </c>
      <c r="E13" s="60"/>
      <c r="F13" s="65"/>
      <c r="G13" s="66"/>
      <c r="H13" s="72"/>
      <c r="I13" s="77">
        <f t="shared" si="1"/>
        <v>0</v>
      </c>
      <c r="J13" s="69"/>
      <c r="K13" s="70"/>
      <c r="L13" s="78">
        <f>IFERROR(IF(D13="TAK",MIN(H13*1,30000-L9-L10-L11-L12),ROUND(MIN(I13*1,(30000*IFERROR(I13/H13,1.23))-L9-L10-L11-L12),2)),0)</f>
        <v>0</v>
      </c>
      <c r="M13" s="74">
        <f>IF(D12="TAK",MIN(24000-M12-M11-M10-M9,ROUND(L13*0.8,2)),MIN(36900*0.8-M12-M11-M10-M9,ROUND(L13*0.8,2)))</f>
        <v>0</v>
      </c>
      <c r="N13" s="60"/>
      <c r="O13" s="59"/>
      <c r="P13" s="81"/>
      <c r="Q13" s="61"/>
      <c r="R13" s="62"/>
    </row>
    <row r="14" spans="1:18" x14ac:dyDescent="0.25">
      <c r="A14" s="38">
        <v>6</v>
      </c>
      <c r="B14" s="59"/>
      <c r="C14" s="64"/>
      <c r="D14" s="75" t="str">
        <f t="shared" si="0"/>
        <v>TAK</v>
      </c>
      <c r="E14" s="60"/>
      <c r="F14" s="65"/>
      <c r="G14" s="66"/>
      <c r="H14" s="72"/>
      <c r="I14" s="77">
        <f t="shared" si="1"/>
        <v>0</v>
      </c>
      <c r="J14" s="69"/>
      <c r="K14" s="70"/>
      <c r="L14" s="78">
        <f>IFERROR(IF(D14="TAK",MIN(H14*1,30000-L9-L10-L11-L12-L13),ROUND(MIN(I14*1,(30000*IFERROR(I14/H14,1.23))-L9-L10-L11-L12-L13),2)),0)</f>
        <v>0</v>
      </c>
      <c r="M14" s="74">
        <f>IF(D13="TAK",MIN(24000-M13-M12-M11-M10-M9,ROUND(L14*0.8,2)),MIN(36900*0.8-M13-M12-M11-M10-M9,ROUND(L14*0.8,2)))</f>
        <v>0</v>
      </c>
      <c r="N14" s="60"/>
      <c r="O14" s="59"/>
      <c r="P14" s="81"/>
      <c r="Q14" s="61"/>
      <c r="R14" s="62"/>
    </row>
    <row r="15" spans="1:18" x14ac:dyDescent="0.25">
      <c r="A15" s="38">
        <v>7</v>
      </c>
      <c r="B15" s="59"/>
      <c r="C15" s="64"/>
      <c r="D15" s="75" t="str">
        <f t="shared" si="0"/>
        <v>TAK</v>
      </c>
      <c r="E15" s="60"/>
      <c r="F15" s="65"/>
      <c r="G15" s="66"/>
      <c r="H15" s="72"/>
      <c r="I15" s="77">
        <f t="shared" si="1"/>
        <v>0</v>
      </c>
      <c r="J15" s="69"/>
      <c r="K15" s="70"/>
      <c r="L15" s="78">
        <f>IFERROR(IF(D15="TAK",MIN(H15*1,30000-L9-L10-L11-L12-L13-L14),ROUND(MIN(I15*1,(30000*IFERROR(I15/H15,1.23))-L9-L10-L11-L12-L13-L14),2)),0)</f>
        <v>0</v>
      </c>
      <c r="M15" s="74">
        <f>IF(D14="TAK",MIN(24000-M14-M13-M12-M11-M10-M9,ROUND(L15*0.8,2)),MIN(36900*0.8-M14-M13-M12-M11-M10-M9,ROUND(L15*0.8,2)))</f>
        <v>0</v>
      </c>
      <c r="N15" s="60"/>
      <c r="O15" s="59"/>
      <c r="P15" s="81"/>
      <c r="Q15" s="61"/>
      <c r="R15" s="62"/>
    </row>
    <row r="16" spans="1:18" x14ac:dyDescent="0.25">
      <c r="A16" s="38">
        <v>8</v>
      </c>
      <c r="B16" s="59"/>
      <c r="C16" s="64"/>
      <c r="D16" s="75" t="str">
        <f t="shared" si="0"/>
        <v>TAK</v>
      </c>
      <c r="E16" s="60"/>
      <c r="F16" s="65"/>
      <c r="G16" s="66"/>
      <c r="H16" s="72"/>
      <c r="I16" s="77">
        <f t="shared" si="1"/>
        <v>0</v>
      </c>
      <c r="J16" s="69"/>
      <c r="K16" s="70"/>
      <c r="L16" s="78">
        <f>IFERROR(IF(D16="TAK",MIN(H16*1,30000-L9-L10-L11-L12-L13-L14-L15),ROUND(MIN(I16*1,(30000*IFERROR(I16/H16,1.23))-L9-L10-L11-L12-L13-L14-L15),2)),0)</f>
        <v>0</v>
      </c>
      <c r="M16" s="74">
        <f>IF(D15="TAK",MIN(24000-M15-M14-M13-M12-M11-M10-M9,ROUND(L16*0.8,2)),MIN(36900*0.8-M15-M14-M13-M12-M11-M10-M9,ROUND(L16*0.8,2)))</f>
        <v>0</v>
      </c>
      <c r="N16" s="60"/>
      <c r="O16" s="59"/>
      <c r="P16" s="81"/>
      <c r="Q16" s="61"/>
      <c r="R16" s="62"/>
    </row>
    <row r="17" spans="1:18" x14ac:dyDescent="0.25">
      <c r="A17" s="38">
        <v>9</v>
      </c>
      <c r="B17" s="59"/>
      <c r="C17" s="64"/>
      <c r="D17" s="75" t="str">
        <f t="shared" si="0"/>
        <v>TAK</v>
      </c>
      <c r="E17" s="60"/>
      <c r="F17" s="65"/>
      <c r="G17" s="66"/>
      <c r="H17" s="72"/>
      <c r="I17" s="77">
        <f t="shared" si="1"/>
        <v>0</v>
      </c>
      <c r="J17" s="69"/>
      <c r="K17" s="70"/>
      <c r="L17" s="78">
        <f>IFERROR(IF(D17="TAK",MIN(H17*1,30000-L9-L10-L11-L12-L13-L14-L15-L16),ROUND(MIN(I17*1,(30000*IFERROR(I17/H17,1.23))-L9-L10-L11-L12-L13-L14-L15-L16),2)),0)</f>
        <v>0</v>
      </c>
      <c r="M17" s="74">
        <f>IF(D16="TAK",MIN(24000-M16-M15-M14-M13-M12-M11-M10-M9,ROUND(L17*0.8,2)),MIN(36900*0.8-M16-M15-M14-M13-M12-M11-M10-M9,ROUND(L17*0.8,2)))</f>
        <v>0</v>
      </c>
      <c r="N17" s="60"/>
      <c r="O17" s="59"/>
      <c r="P17" s="81"/>
      <c r="Q17" s="61"/>
      <c r="R17" s="62"/>
    </row>
    <row r="18" spans="1:18" ht="57" customHeight="1" thickBot="1" x14ac:dyDescent="0.3">
      <c r="A18" s="118" t="s">
        <v>5</v>
      </c>
      <c r="B18" s="119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82"/>
      <c r="Q18" s="26"/>
      <c r="R18" s="30"/>
    </row>
    <row r="19" spans="1:18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  <c r="Q19" s="2"/>
    </row>
    <row r="20" spans="1:18" ht="12.75" customHeight="1" x14ac:dyDescent="0.25">
      <c r="A20" s="9"/>
      <c r="B20" s="9" t="s">
        <v>26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  <c r="Q20" s="2"/>
    </row>
    <row r="21" spans="1:18" s="37" customFormat="1" ht="12.75" customHeight="1" x14ac:dyDescent="0.25">
      <c r="A21" s="33"/>
      <c r="B21" s="33" t="s">
        <v>15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  <c r="Q21" s="36"/>
    </row>
    <row r="22" spans="1:18" ht="12.75" customHeight="1" x14ac:dyDescent="0.25">
      <c r="A22" s="9"/>
      <c r="B22" s="5" t="s">
        <v>27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  <c r="Q22" s="2"/>
    </row>
    <row r="23" spans="1:18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  <c r="Q23" s="2"/>
    </row>
    <row r="24" spans="1:18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</row>
    <row r="25" spans="1:18" ht="22.5" customHeight="1" x14ac:dyDescent="0.25">
      <c r="A25" s="120" t="s">
        <v>6</v>
      </c>
      <c r="B25" s="120"/>
      <c r="C25" s="120"/>
      <c r="D25" s="120"/>
      <c r="E25" s="14"/>
      <c r="F25" s="117"/>
      <c r="G25" s="117"/>
      <c r="H25" s="14"/>
      <c r="I25" s="10"/>
      <c r="J25" s="10"/>
      <c r="K25" s="13"/>
      <c r="L25" s="12"/>
      <c r="M25" s="12"/>
      <c r="N25" s="12"/>
      <c r="O25" s="12"/>
      <c r="P25" s="12"/>
      <c r="Q25" s="12"/>
      <c r="R25" s="11"/>
    </row>
    <row r="26" spans="1:18" ht="22.5" customHeight="1" x14ac:dyDescent="0.25">
      <c r="A26" s="12"/>
      <c r="B26" s="12"/>
      <c r="C26" s="12"/>
      <c r="D26" s="12"/>
      <c r="E26" s="16"/>
      <c r="F26" s="117"/>
      <c r="G26" s="117"/>
      <c r="H26" s="14"/>
      <c r="I26" s="17"/>
      <c r="J26" s="17"/>
      <c r="K26" s="12"/>
      <c r="L26" s="15"/>
      <c r="M26" s="15"/>
      <c r="N26" s="15"/>
      <c r="O26" s="15"/>
      <c r="P26" s="15"/>
      <c r="Q26" s="15"/>
      <c r="R26" s="9"/>
    </row>
    <row r="27" spans="1:18" ht="22.5" customHeight="1" x14ac:dyDescent="0.25">
      <c r="A27" s="120" t="s">
        <v>7</v>
      </c>
      <c r="B27" s="120"/>
      <c r="C27" s="120"/>
      <c r="D27" s="120"/>
      <c r="E27" s="14"/>
      <c r="F27" s="117"/>
      <c r="G27" s="117"/>
      <c r="H27" s="14"/>
      <c r="I27" s="17"/>
      <c r="J27" s="17"/>
      <c r="K27" s="23"/>
      <c r="L27" s="17"/>
      <c r="M27" s="17"/>
      <c r="N27" s="17"/>
      <c r="O27" s="17"/>
      <c r="P27" s="17"/>
      <c r="Q27" s="17"/>
      <c r="R27" s="9"/>
    </row>
    <row r="28" spans="1:18" ht="22.5" customHeight="1" x14ac:dyDescent="0.25">
      <c r="A28" s="120" t="s">
        <v>8</v>
      </c>
      <c r="B28" s="120"/>
      <c r="C28" s="120"/>
      <c r="D28" s="120"/>
      <c r="E28" s="14"/>
      <c r="F28" s="117"/>
      <c r="G28" s="117"/>
      <c r="H28" s="14"/>
      <c r="K28" s="13"/>
      <c r="L28" s="12"/>
      <c r="M28" s="12"/>
      <c r="N28" s="12"/>
      <c r="O28" s="12"/>
      <c r="P28" s="12"/>
      <c r="Q28" s="12"/>
      <c r="R28" s="9"/>
    </row>
    <row r="29" spans="1:18" ht="22.5" customHeight="1" x14ac:dyDescent="0.25">
      <c r="A29" s="120" t="s">
        <v>9</v>
      </c>
      <c r="B29" s="120"/>
      <c r="C29" s="120"/>
      <c r="D29" s="120"/>
      <c r="E29" s="14"/>
      <c r="F29" s="117"/>
      <c r="G29" s="117"/>
      <c r="H29" s="14"/>
      <c r="I29" s="17"/>
      <c r="J29" s="17"/>
      <c r="K29" s="13"/>
      <c r="L29" s="12"/>
      <c r="M29" s="12"/>
      <c r="N29" s="12"/>
      <c r="O29" s="12"/>
      <c r="P29" s="12"/>
      <c r="Q29" s="12"/>
      <c r="R29" s="9"/>
    </row>
    <row r="30" spans="1:18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  <c r="Q30" s="79"/>
    </row>
    <row r="31" spans="1:18" ht="22.5" customHeight="1" x14ac:dyDescent="0.25">
      <c r="K31" s="21"/>
      <c r="L31" s="19"/>
      <c r="M31" s="19"/>
      <c r="N31" s="19"/>
      <c r="O31" s="19"/>
      <c r="P31" s="19"/>
      <c r="Q31" s="19"/>
    </row>
    <row r="32" spans="1:18" ht="55.5" customHeight="1" x14ac:dyDescent="0.25">
      <c r="B32" s="84" t="s">
        <v>20</v>
      </c>
      <c r="C32" s="85"/>
      <c r="K32" s="21"/>
      <c r="L32" s="20"/>
      <c r="M32" s="20"/>
      <c r="N32" s="20"/>
      <c r="O32" s="20"/>
      <c r="P32" s="20"/>
      <c r="Q32" s="20"/>
    </row>
  </sheetData>
  <mergeCells count="32"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  <mergeCell ref="K6:K8"/>
    <mergeCell ref="R6:R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Q6:Q8"/>
    <mergeCell ref="B32:C32"/>
    <mergeCell ref="A1:D1"/>
    <mergeCell ref="A6:A8"/>
    <mergeCell ref="B6:B8"/>
    <mergeCell ref="A3:D3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Tomasz</dc:creator>
  <cp:lastModifiedBy>Małek Grzegorz</cp:lastModifiedBy>
  <cp:lastPrinted>2019-07-03T09:54:25Z</cp:lastPrinted>
  <dcterms:created xsi:type="dcterms:W3CDTF">2018-10-18T10:53:08Z</dcterms:created>
  <dcterms:modified xsi:type="dcterms:W3CDTF">2019-10-17T12:37:09Z</dcterms:modified>
</cp:coreProperties>
</file>